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tarzynaskrzypek/Desktop/doktoranckie/teaching/mikro 1/"/>
    </mc:Choice>
  </mc:AlternateContent>
  <xr:revisionPtr revIDLastSave="0" documentId="13_ncr:1_{232B7BD9-859C-DA4A-8277-28BDB1B754C4}" xr6:coauthVersionLast="47" xr6:coauthVersionMax="47" xr10:uidLastSave="{00000000-0000-0000-0000-000000000000}"/>
  <bookViews>
    <workbookView xWindow="0" yWindow="500" windowWidth="25600" windowHeight="13920" xr2:uid="{34254F45-23A5-724B-A60F-0A9F8DC10459}"/>
  </bookViews>
  <sheets>
    <sheet name="grupa 8.00" sheetId="1" r:id="rId1"/>
    <sheet name="grupa 9.45" sheetId="2" r:id="rId2"/>
    <sheet name="wyniki z kolokwium" sheetId="3" r:id="rId3"/>
  </sheets>
  <definedNames>
    <definedName name="_xlnm._FilterDatabase" localSheetId="0" hidden="1">'grupa 8.00'!$A$1:$M$23</definedName>
    <definedName name="_xlnm._FilterDatabase" localSheetId="1" hidden="1">'grupa 9.45'!$A$1:$M$24</definedName>
    <definedName name="_xlnm._FilterDatabase" localSheetId="2" hidden="1">'wyniki z kolokwium'!$A$1:$A$46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" i="2"/>
  <c r="O2" i="1"/>
  <c r="O3" i="1"/>
  <c r="O4" i="1"/>
  <c r="O5" i="1"/>
  <c r="O6" i="1"/>
  <c r="O7" i="1"/>
  <c r="O8" i="1"/>
  <c r="O9" i="1"/>
  <c r="O10" i="1"/>
  <c r="O11" i="1"/>
  <c r="O12" i="1"/>
  <c r="O13" i="1"/>
  <c r="O15" i="1"/>
  <c r="O16" i="1"/>
  <c r="O17" i="1"/>
  <c r="O18" i="1"/>
  <c r="O20" i="1"/>
  <c r="O21" i="1"/>
  <c r="O22" i="1"/>
  <c r="O23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3" i="1"/>
  <c r="N4" i="1"/>
  <c r="N5" i="1"/>
  <c r="N6" i="1"/>
  <c r="N7" i="1"/>
  <c r="N8" i="1"/>
  <c r="N9" i="1"/>
  <c r="N10" i="1"/>
  <c r="N11" i="1"/>
  <c r="N12" i="1"/>
  <c r="N13" i="1"/>
  <c r="N15" i="1"/>
  <c r="N16" i="1"/>
  <c r="N17" i="1"/>
  <c r="N18" i="1"/>
  <c r="N20" i="1"/>
  <c r="N21" i="1"/>
  <c r="N22" i="1"/>
  <c r="N23" i="1"/>
  <c r="N2" i="1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" i="2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" i="2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" i="1"/>
  <c r="K2" i="2"/>
  <c r="K3" i="1"/>
  <c r="K4" i="1"/>
  <c r="K5" i="1"/>
  <c r="K6" i="1"/>
  <c r="K7" i="1"/>
  <c r="K8" i="1"/>
  <c r="K9" i="1"/>
  <c r="K10" i="1"/>
  <c r="K11" i="1"/>
  <c r="K12" i="1"/>
  <c r="K13" i="1"/>
  <c r="K14" i="1"/>
  <c r="N14" i="1" s="1"/>
  <c r="O14" i="1" s="1"/>
  <c r="K15" i="1"/>
  <c r="K16" i="1"/>
  <c r="K17" i="1"/>
  <c r="K18" i="1"/>
  <c r="K19" i="1"/>
  <c r="N19" i="1" s="1"/>
  <c r="O19" i="1" s="1"/>
  <c r="K20" i="1"/>
  <c r="K21" i="1"/>
  <c r="K22" i="1"/>
  <c r="K23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<sst xmlns="http://schemas.openxmlformats.org/spreadsheetml/2006/main" count="30" uniqueCount="15">
  <si>
    <t>nr albumu</t>
  </si>
  <si>
    <t>kartkówka 1</t>
  </si>
  <si>
    <t>kartkówka 2</t>
  </si>
  <si>
    <t>kartkówka 3</t>
  </si>
  <si>
    <t>kartkówka 4</t>
  </si>
  <si>
    <t>praca domowa 1</t>
  </si>
  <si>
    <t>praca domowa 2</t>
  </si>
  <si>
    <t>udział w eksperymencie</t>
  </si>
  <si>
    <t>kolokwium</t>
  </si>
  <si>
    <t>ocena z ćwiczeń</t>
  </si>
  <si>
    <t>aktywność</t>
  </si>
  <si>
    <t>punkty bez kolokwium</t>
  </si>
  <si>
    <t>kartkówki średnia</t>
  </si>
  <si>
    <t>kolokwium zdane</t>
  </si>
  <si>
    <t>punkty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</si>
</sst>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Helvetica Neue"/>
      <family val="2"/>
    </font>
    <font>
      <sz val="8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3"/>
      <color rgb="FF333333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0" applyNumberFormat="1"/>
    <xf numFmtId="10" fontId="0" fillId="0" borderId="0" xfId="0" applyNumberFormat="1"/>
    <xf numFmtId="0" fontId="4" fillId="0" borderId="0" xfId="0" applyFont="1"/>
    <xf numFmtId="2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NumberForma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326F-EC9F-D042-9403-836BA82AA515}">
  <dimension ref="A1:O26"/>
  <sheetViews>
    <sheetView tabSelected="1" workbookViewId="0">
      <selection activeCell="F27" sqref="F27"/>
    </sheetView>
  </sheetViews>
  <sheetFormatPr baseColWidth="10" defaultRowHeight="16" x14ac:dyDescent="0.2"/>
  <cols>
    <col min="5" max="6" width="10.6640625" bestFit="1" customWidth="1"/>
    <col min="7" max="8" width="14.33203125" bestFit="1" customWidth="1"/>
    <col min="9" max="9" width="20.33203125" bestFit="1" customWidth="1"/>
    <col min="10" max="11" width="20.33203125" customWidth="1"/>
    <col min="12" max="12" width="9.6640625" bestFit="1" customWidth="1"/>
    <col min="13" max="13" width="14.1640625" bestFit="1" customWidth="1"/>
    <col min="14" max="14" width="11.6640625" style="9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G1" t="s">
        <v>5</v>
      </c>
      <c r="H1" t="s">
        <v>6</v>
      </c>
      <c r="I1" t="s">
        <v>7</v>
      </c>
      <c r="J1" t="s">
        <v>10</v>
      </c>
      <c r="K1" t="s">
        <v>11</v>
      </c>
      <c r="L1" t="s">
        <v>8</v>
      </c>
      <c r="M1" t="s">
        <v>13</v>
      </c>
      <c r="N1" s="9" t="s">
        <v>14</v>
      </c>
      <c r="O1" t="s">
        <v>9</v>
      </c>
    </row>
    <row r="2" spans="1:15" x14ac:dyDescent="0.2">
      <c r="A2" s="1">
        <v>471838</v>
      </c>
      <c r="B2" s="2">
        <v>0.66666666666666663</v>
      </c>
      <c r="C2" s="2">
        <v>0.66666666666666696</v>
      </c>
      <c r="D2" s="2">
        <v>1</v>
      </c>
      <c r="E2" s="2">
        <v>0</v>
      </c>
      <c r="F2">
        <f>SUM(B2:E2)/4</f>
        <v>0.58333333333333337</v>
      </c>
      <c r="I2">
        <v>1</v>
      </c>
      <c r="K2" s="6">
        <f>MIN(SUM(B2:E2)/4*25+G2+H2+I2+J2,30)</f>
        <v>15.583333333333334</v>
      </c>
      <c r="L2">
        <f>VLOOKUP(A2,'wyniki z kolokwium'!A$1:B$41,2,FALSE)</f>
        <v>7</v>
      </c>
      <c r="M2">
        <f>IF(L2&gt;=10,1,0)</f>
        <v>0</v>
      </c>
      <c r="N2" s="6">
        <f>K2+L2*3.5</f>
        <v>40.083333333333336</v>
      </c>
      <c r="O2" s="9">
        <f>2+(IF(N2&gt;=50,1,0)+IF(N2&gt;=60,0.5,0)+IF(N2&gt;=70,0.5,0)+IF(N2&gt;=80,0.5,0)+IF(N2&gt;=90,0.5,0))*M2</f>
        <v>2</v>
      </c>
    </row>
    <row r="3" spans="1:15" x14ac:dyDescent="0.2">
      <c r="A3" s="1">
        <v>471849</v>
      </c>
      <c r="B3" s="2">
        <v>1</v>
      </c>
      <c r="C3" s="2">
        <v>1</v>
      </c>
      <c r="D3" s="2">
        <v>0.66666666666666696</v>
      </c>
      <c r="E3" s="2">
        <v>1</v>
      </c>
      <c r="F3">
        <f t="shared" ref="F3:F23" si="0">SUM(B3:E3)/4</f>
        <v>0.91666666666666674</v>
      </c>
      <c r="G3">
        <v>5</v>
      </c>
      <c r="I3">
        <v>0</v>
      </c>
      <c r="J3">
        <v>2</v>
      </c>
      <c r="K3" s="6">
        <f t="shared" ref="K3:K23" si="1">MIN(SUM(B3:E3)/4*25+G3+H3+I3+J3,30)</f>
        <v>29.916666666666668</v>
      </c>
      <c r="L3">
        <f>VLOOKUP(A3,'wyniki z kolokwium'!A$1:B$41,2,FALSE)</f>
        <v>18</v>
      </c>
      <c r="M3">
        <f t="shared" ref="M3:M23" si="2">IF(L3&gt;=10,1,0)</f>
        <v>1</v>
      </c>
      <c r="N3" s="6">
        <f t="shared" ref="N3:N23" si="3">K3+L3*3.5</f>
        <v>92.916666666666671</v>
      </c>
      <c r="O3" s="9">
        <f t="shared" ref="O3:O23" si="4">2+(IF(N3&gt;=50,1,0)+IF(N3&gt;=60,0.5,0)+IF(N3&gt;=70,0.5,0)+IF(N3&gt;=80,0.5,0)+IF(N3&gt;=90,0.5,0))*M3</f>
        <v>5</v>
      </c>
    </row>
    <row r="4" spans="1:15" x14ac:dyDescent="0.2">
      <c r="A4" s="1">
        <v>471884</v>
      </c>
      <c r="B4" s="2">
        <v>0.66666666666666663</v>
      </c>
      <c r="C4" s="2">
        <v>1</v>
      </c>
      <c r="D4" s="2">
        <v>0.66666666666666696</v>
      </c>
      <c r="E4" s="2">
        <v>0.66666666666666663</v>
      </c>
      <c r="F4">
        <f t="shared" si="0"/>
        <v>0.75</v>
      </c>
      <c r="G4">
        <v>4.5</v>
      </c>
      <c r="I4">
        <v>0</v>
      </c>
      <c r="J4">
        <v>2</v>
      </c>
      <c r="K4" s="6">
        <f t="shared" si="1"/>
        <v>25.25</v>
      </c>
      <c r="L4">
        <f>VLOOKUP(A4,'wyniki z kolokwium'!A$1:B$41,2,FALSE)</f>
        <v>20</v>
      </c>
      <c r="M4">
        <f t="shared" si="2"/>
        <v>1</v>
      </c>
      <c r="N4" s="6">
        <f t="shared" si="3"/>
        <v>95.25</v>
      </c>
      <c r="O4" s="9">
        <f t="shared" si="4"/>
        <v>5</v>
      </c>
    </row>
    <row r="5" spans="1:15" x14ac:dyDescent="0.2">
      <c r="A5" s="1">
        <v>471942</v>
      </c>
      <c r="B5" s="2">
        <v>0.66666666666666663</v>
      </c>
      <c r="C5" s="2">
        <v>1</v>
      </c>
      <c r="D5" s="2">
        <v>0</v>
      </c>
      <c r="E5" s="2">
        <v>0</v>
      </c>
      <c r="F5">
        <f t="shared" si="0"/>
        <v>0.41666666666666663</v>
      </c>
      <c r="G5" s="7">
        <v>5</v>
      </c>
      <c r="I5">
        <v>0</v>
      </c>
      <c r="K5" s="6">
        <f t="shared" si="1"/>
        <v>15.416666666666666</v>
      </c>
      <c r="L5">
        <f>VLOOKUP(A5,'wyniki z kolokwium'!A$1:B$41,2,FALSE)</f>
        <v>15</v>
      </c>
      <c r="M5">
        <f t="shared" si="2"/>
        <v>1</v>
      </c>
      <c r="N5" s="6">
        <f t="shared" si="3"/>
        <v>67.916666666666671</v>
      </c>
      <c r="O5" s="9">
        <f t="shared" si="4"/>
        <v>3.5</v>
      </c>
    </row>
    <row r="6" spans="1:15" x14ac:dyDescent="0.2">
      <c r="A6" s="1">
        <v>472084</v>
      </c>
      <c r="B6" s="2">
        <v>0.66666666666666663</v>
      </c>
      <c r="C6" s="2">
        <v>1</v>
      </c>
      <c r="D6" s="2">
        <v>0.66666666666666696</v>
      </c>
      <c r="E6" s="2">
        <v>0</v>
      </c>
      <c r="F6">
        <f t="shared" si="0"/>
        <v>0.58333333333333337</v>
      </c>
      <c r="G6">
        <v>4.5</v>
      </c>
      <c r="I6">
        <v>0</v>
      </c>
      <c r="J6">
        <v>3</v>
      </c>
      <c r="K6" s="6">
        <f t="shared" si="1"/>
        <v>22.083333333333336</v>
      </c>
      <c r="L6">
        <f>VLOOKUP(A6,'wyniki z kolokwium'!A$1:B$41,2,FALSE)</f>
        <v>19</v>
      </c>
      <c r="M6">
        <f t="shared" si="2"/>
        <v>1</v>
      </c>
      <c r="N6" s="6">
        <f t="shared" si="3"/>
        <v>88.583333333333343</v>
      </c>
      <c r="O6" s="9">
        <f t="shared" si="4"/>
        <v>4.5</v>
      </c>
    </row>
    <row r="7" spans="1:15" x14ac:dyDescent="0.2">
      <c r="A7" s="1">
        <v>472114</v>
      </c>
      <c r="B7" s="2">
        <v>1</v>
      </c>
      <c r="C7" s="2">
        <v>1</v>
      </c>
      <c r="D7" s="2">
        <v>0.66666666666666696</v>
      </c>
      <c r="E7" s="2">
        <v>1</v>
      </c>
      <c r="F7">
        <f t="shared" si="0"/>
        <v>0.91666666666666674</v>
      </c>
      <c r="G7">
        <v>5</v>
      </c>
      <c r="I7">
        <v>0</v>
      </c>
      <c r="K7" s="6">
        <f t="shared" si="1"/>
        <v>27.916666666666668</v>
      </c>
      <c r="L7">
        <f>VLOOKUP(A7,'wyniki z kolokwium'!A$1:B$41,2,FALSE)</f>
        <v>16</v>
      </c>
      <c r="M7">
        <f t="shared" si="2"/>
        <v>1</v>
      </c>
      <c r="N7" s="6">
        <f t="shared" si="3"/>
        <v>83.916666666666671</v>
      </c>
      <c r="O7" s="9">
        <f t="shared" si="4"/>
        <v>4.5</v>
      </c>
    </row>
    <row r="8" spans="1:15" x14ac:dyDescent="0.2">
      <c r="A8" s="1">
        <v>469201</v>
      </c>
      <c r="B8" s="2">
        <v>1</v>
      </c>
      <c r="C8" s="2">
        <v>1</v>
      </c>
      <c r="D8" s="2">
        <v>0.66666666666666696</v>
      </c>
      <c r="E8" s="2">
        <v>0.66666666666666663</v>
      </c>
      <c r="F8">
        <f t="shared" si="0"/>
        <v>0.83333333333333337</v>
      </c>
      <c r="G8">
        <v>5</v>
      </c>
      <c r="I8">
        <v>0</v>
      </c>
      <c r="J8">
        <v>3</v>
      </c>
      <c r="K8" s="6">
        <f t="shared" si="1"/>
        <v>28.833333333333336</v>
      </c>
      <c r="L8">
        <f>VLOOKUP(A8,'wyniki z kolokwium'!A$1:B$41,2,FALSE)</f>
        <v>19</v>
      </c>
      <c r="M8">
        <f t="shared" si="2"/>
        <v>1</v>
      </c>
      <c r="N8" s="6">
        <f t="shared" si="3"/>
        <v>95.333333333333343</v>
      </c>
      <c r="O8" s="9">
        <f t="shared" si="4"/>
        <v>5</v>
      </c>
    </row>
    <row r="9" spans="1:15" x14ac:dyDescent="0.2">
      <c r="A9" s="1">
        <v>469245</v>
      </c>
      <c r="B9" s="2">
        <v>1</v>
      </c>
      <c r="C9" s="2">
        <v>1</v>
      </c>
      <c r="D9" s="2">
        <v>0</v>
      </c>
      <c r="E9" s="2">
        <v>0.66666666666666663</v>
      </c>
      <c r="F9">
        <f t="shared" si="0"/>
        <v>0.66666666666666663</v>
      </c>
      <c r="G9">
        <v>5</v>
      </c>
      <c r="I9">
        <v>0</v>
      </c>
      <c r="K9" s="6">
        <f t="shared" si="1"/>
        <v>21.666666666666664</v>
      </c>
      <c r="L9">
        <f>VLOOKUP(A9,'wyniki z kolokwium'!A$1:B$41,2,FALSE)</f>
        <v>16</v>
      </c>
      <c r="M9">
        <f t="shared" si="2"/>
        <v>1</v>
      </c>
      <c r="N9" s="6">
        <f t="shared" si="3"/>
        <v>77.666666666666657</v>
      </c>
      <c r="O9" s="9">
        <f t="shared" si="4"/>
        <v>4</v>
      </c>
    </row>
    <row r="10" spans="1:15" x14ac:dyDescent="0.2">
      <c r="A10" s="1">
        <v>469263</v>
      </c>
      <c r="B10" s="2">
        <v>1</v>
      </c>
      <c r="C10" s="2">
        <v>1</v>
      </c>
      <c r="D10" s="2">
        <v>0.66666666666666696</v>
      </c>
      <c r="E10" s="2">
        <v>1</v>
      </c>
      <c r="F10">
        <f t="shared" si="0"/>
        <v>0.91666666666666674</v>
      </c>
      <c r="G10">
        <v>5</v>
      </c>
      <c r="I10">
        <v>0</v>
      </c>
      <c r="J10">
        <v>2</v>
      </c>
      <c r="K10" s="6">
        <f t="shared" si="1"/>
        <v>29.916666666666668</v>
      </c>
      <c r="L10">
        <f>VLOOKUP(A10,'wyniki z kolokwium'!A$1:B$41,2,FALSE)</f>
        <v>20</v>
      </c>
      <c r="M10">
        <f t="shared" si="2"/>
        <v>1</v>
      </c>
      <c r="N10" s="6">
        <f t="shared" si="3"/>
        <v>99.916666666666671</v>
      </c>
      <c r="O10" s="9">
        <f t="shared" si="4"/>
        <v>5</v>
      </c>
    </row>
    <row r="11" spans="1:15" x14ac:dyDescent="0.2">
      <c r="A11" s="1">
        <v>469261</v>
      </c>
      <c r="B11" s="2">
        <v>0</v>
      </c>
      <c r="C11" s="2">
        <v>0.66666666666666663</v>
      </c>
      <c r="D11" s="2">
        <v>0</v>
      </c>
      <c r="E11" s="2">
        <v>1</v>
      </c>
      <c r="F11">
        <f t="shared" si="0"/>
        <v>0.41666666666666663</v>
      </c>
      <c r="G11">
        <v>4.5</v>
      </c>
      <c r="I11">
        <v>0</v>
      </c>
      <c r="K11" s="6">
        <f t="shared" si="1"/>
        <v>14.916666666666666</v>
      </c>
      <c r="L11">
        <f>VLOOKUP(A11,'wyniki z kolokwium'!A$1:B$41,2,FALSE)</f>
        <v>18</v>
      </c>
      <c r="M11">
        <f t="shared" si="2"/>
        <v>1</v>
      </c>
      <c r="N11" s="6">
        <f t="shared" si="3"/>
        <v>77.916666666666671</v>
      </c>
      <c r="O11" s="9">
        <f t="shared" si="4"/>
        <v>4</v>
      </c>
    </row>
    <row r="12" spans="1:15" x14ac:dyDescent="0.2">
      <c r="A12" s="1">
        <v>469269</v>
      </c>
      <c r="B12" s="2">
        <v>1</v>
      </c>
      <c r="C12" s="2">
        <v>1</v>
      </c>
      <c r="D12" s="2">
        <v>0.33333333333333331</v>
      </c>
      <c r="E12" s="2">
        <v>1</v>
      </c>
      <c r="F12">
        <f t="shared" si="0"/>
        <v>0.83333333333333337</v>
      </c>
      <c r="G12">
        <v>5</v>
      </c>
      <c r="I12">
        <v>0</v>
      </c>
      <c r="K12" s="6">
        <f t="shared" si="1"/>
        <v>25.833333333333336</v>
      </c>
      <c r="L12">
        <f>VLOOKUP(A12,'wyniki z kolokwium'!A$1:B$41,2,FALSE)</f>
        <v>16</v>
      </c>
      <c r="M12">
        <f t="shared" si="2"/>
        <v>1</v>
      </c>
      <c r="N12" s="6">
        <f t="shared" si="3"/>
        <v>81.833333333333343</v>
      </c>
      <c r="O12" s="9">
        <f t="shared" si="4"/>
        <v>4.5</v>
      </c>
    </row>
    <row r="13" spans="1:15" x14ac:dyDescent="0.2">
      <c r="A13" s="1">
        <v>472256</v>
      </c>
      <c r="B13" s="2">
        <v>0.33333333333333331</v>
      </c>
      <c r="C13" s="2">
        <v>0.66666666666666663</v>
      </c>
      <c r="D13" s="2">
        <v>0</v>
      </c>
      <c r="E13" s="2">
        <v>0.66666666666666663</v>
      </c>
      <c r="F13">
        <f t="shared" si="0"/>
        <v>0.41666666666666663</v>
      </c>
      <c r="I13">
        <v>1</v>
      </c>
      <c r="J13">
        <v>3</v>
      </c>
      <c r="K13" s="6">
        <f t="shared" si="1"/>
        <v>14.416666666666666</v>
      </c>
      <c r="L13">
        <f>VLOOKUP(A13,'wyniki z kolokwium'!A$1:B$41,2,FALSE)</f>
        <v>19</v>
      </c>
      <c r="M13">
        <f t="shared" si="2"/>
        <v>1</v>
      </c>
      <c r="N13" s="6">
        <f t="shared" si="3"/>
        <v>80.916666666666671</v>
      </c>
      <c r="O13" s="9">
        <f t="shared" si="4"/>
        <v>4.5</v>
      </c>
    </row>
    <row r="14" spans="1:15" x14ac:dyDescent="0.2">
      <c r="A14" s="1">
        <v>459439</v>
      </c>
      <c r="B14" s="2">
        <v>1</v>
      </c>
      <c r="C14" s="2">
        <v>1</v>
      </c>
      <c r="D14" s="2">
        <v>1</v>
      </c>
      <c r="E14" s="2">
        <v>0.66666666666666663</v>
      </c>
      <c r="F14">
        <f t="shared" si="0"/>
        <v>0.91666666666666663</v>
      </c>
      <c r="G14" s="7">
        <v>5</v>
      </c>
      <c r="I14">
        <v>0</v>
      </c>
      <c r="K14" s="6">
        <f t="shared" si="1"/>
        <v>27.916666666666664</v>
      </c>
      <c r="L14">
        <f>VLOOKUP(A14,'wyniki z kolokwium'!A$1:B$41,2,FALSE)</f>
        <v>9</v>
      </c>
      <c r="M14">
        <f t="shared" si="2"/>
        <v>0</v>
      </c>
      <c r="N14" s="6">
        <f t="shared" si="3"/>
        <v>59.416666666666664</v>
      </c>
      <c r="O14" s="9">
        <f t="shared" si="4"/>
        <v>2</v>
      </c>
    </row>
    <row r="15" spans="1:15" x14ac:dyDescent="0.2">
      <c r="A15" s="1">
        <v>469413</v>
      </c>
      <c r="B15" s="2">
        <v>1</v>
      </c>
      <c r="C15" s="2">
        <v>1</v>
      </c>
      <c r="D15" s="2">
        <v>0.66666666666666696</v>
      </c>
      <c r="E15" s="2">
        <v>1</v>
      </c>
      <c r="F15">
        <f t="shared" si="0"/>
        <v>0.91666666666666674</v>
      </c>
      <c r="G15">
        <v>4.5</v>
      </c>
      <c r="I15">
        <v>1</v>
      </c>
      <c r="K15" s="6">
        <f t="shared" si="1"/>
        <v>28.416666666666668</v>
      </c>
      <c r="L15">
        <f>VLOOKUP(A15,'wyniki z kolokwium'!A$1:B$41,2,FALSE)</f>
        <v>20</v>
      </c>
      <c r="M15">
        <f t="shared" si="2"/>
        <v>1</v>
      </c>
      <c r="N15" s="6">
        <f t="shared" si="3"/>
        <v>98.416666666666671</v>
      </c>
      <c r="O15" s="9">
        <f t="shared" si="4"/>
        <v>5</v>
      </c>
    </row>
    <row r="16" spans="1:15" x14ac:dyDescent="0.2">
      <c r="A16" s="1">
        <v>469435</v>
      </c>
      <c r="B16" s="2">
        <v>1</v>
      </c>
      <c r="C16" s="2">
        <v>1</v>
      </c>
      <c r="D16" s="2">
        <v>1</v>
      </c>
      <c r="E16" s="2">
        <v>1</v>
      </c>
      <c r="F16">
        <f t="shared" si="0"/>
        <v>1</v>
      </c>
      <c r="G16">
        <v>5</v>
      </c>
      <c r="I16">
        <v>1</v>
      </c>
      <c r="J16">
        <v>3</v>
      </c>
      <c r="K16" s="6">
        <f t="shared" si="1"/>
        <v>30</v>
      </c>
      <c r="L16">
        <f>VLOOKUP(A16,'wyniki z kolokwium'!A$1:B$41,2,FALSE)</f>
        <v>15</v>
      </c>
      <c r="M16">
        <f t="shared" si="2"/>
        <v>1</v>
      </c>
      <c r="N16" s="6">
        <f t="shared" si="3"/>
        <v>82.5</v>
      </c>
      <c r="O16" s="9">
        <f t="shared" si="4"/>
        <v>4.5</v>
      </c>
    </row>
    <row r="17" spans="1:15" x14ac:dyDescent="0.2">
      <c r="A17" s="1">
        <v>472427</v>
      </c>
      <c r="B17" s="2">
        <v>1</v>
      </c>
      <c r="C17" s="2">
        <v>1</v>
      </c>
      <c r="D17" s="2">
        <v>0.33333333333333331</v>
      </c>
      <c r="E17" s="2">
        <v>1</v>
      </c>
      <c r="F17">
        <f t="shared" si="0"/>
        <v>0.83333333333333337</v>
      </c>
      <c r="G17">
        <v>5</v>
      </c>
      <c r="I17">
        <v>1</v>
      </c>
      <c r="K17" s="6">
        <f t="shared" si="1"/>
        <v>26.833333333333336</v>
      </c>
      <c r="L17">
        <f>VLOOKUP(A17,'wyniki z kolokwium'!A$1:B$41,2,FALSE)</f>
        <v>13</v>
      </c>
      <c r="M17">
        <f t="shared" si="2"/>
        <v>1</v>
      </c>
      <c r="N17" s="6">
        <f t="shared" si="3"/>
        <v>72.333333333333343</v>
      </c>
      <c r="O17" s="9">
        <f t="shared" si="4"/>
        <v>4</v>
      </c>
    </row>
    <row r="18" spans="1:15" x14ac:dyDescent="0.2">
      <c r="A18" s="1">
        <v>454448</v>
      </c>
      <c r="B18" s="2">
        <v>1</v>
      </c>
      <c r="C18" s="2">
        <v>1</v>
      </c>
      <c r="D18" s="2">
        <v>0.66666666666666696</v>
      </c>
      <c r="E18" s="2">
        <v>1</v>
      </c>
      <c r="F18">
        <f t="shared" si="0"/>
        <v>0.91666666666666674</v>
      </c>
      <c r="G18">
        <v>5</v>
      </c>
      <c r="I18">
        <v>1</v>
      </c>
      <c r="K18" s="6">
        <f t="shared" si="1"/>
        <v>28.916666666666668</v>
      </c>
      <c r="L18">
        <f>VLOOKUP(A18,'wyniki z kolokwium'!A$1:B$41,2,FALSE)</f>
        <v>18</v>
      </c>
      <c r="M18">
        <f t="shared" si="2"/>
        <v>1</v>
      </c>
      <c r="N18" s="6">
        <f t="shared" si="3"/>
        <v>91.916666666666671</v>
      </c>
      <c r="O18" s="9">
        <f t="shared" si="4"/>
        <v>5</v>
      </c>
    </row>
    <row r="19" spans="1:15" x14ac:dyDescent="0.2">
      <c r="A19" s="1">
        <v>459182</v>
      </c>
      <c r="B19" s="2">
        <v>1</v>
      </c>
      <c r="C19" s="2">
        <v>1</v>
      </c>
      <c r="D19" s="2">
        <v>0.66666666666666696</v>
      </c>
      <c r="E19" s="2">
        <v>1</v>
      </c>
      <c r="F19">
        <f t="shared" si="0"/>
        <v>0.91666666666666674</v>
      </c>
      <c r="G19" s="7">
        <v>5</v>
      </c>
      <c r="I19">
        <v>0</v>
      </c>
      <c r="J19">
        <v>2</v>
      </c>
      <c r="K19" s="6">
        <f t="shared" si="1"/>
        <v>29.916666666666668</v>
      </c>
      <c r="L19">
        <f>VLOOKUP(A19,'wyniki z kolokwium'!A$1:B$41,2,FALSE)</f>
        <v>20</v>
      </c>
      <c r="M19">
        <f t="shared" si="2"/>
        <v>1</v>
      </c>
      <c r="N19" s="6">
        <f t="shared" si="3"/>
        <v>99.916666666666671</v>
      </c>
      <c r="O19" s="9">
        <f t="shared" si="4"/>
        <v>5</v>
      </c>
    </row>
    <row r="20" spans="1:15" x14ac:dyDescent="0.2">
      <c r="A20" s="1">
        <v>472544</v>
      </c>
      <c r="B20" s="2">
        <v>1</v>
      </c>
      <c r="C20" s="2">
        <v>1</v>
      </c>
      <c r="D20" s="2">
        <v>0.66666666666666696</v>
      </c>
      <c r="E20" s="2">
        <v>1</v>
      </c>
      <c r="F20">
        <f t="shared" si="0"/>
        <v>0.91666666666666674</v>
      </c>
      <c r="G20">
        <v>4.5</v>
      </c>
      <c r="I20">
        <v>1</v>
      </c>
      <c r="K20" s="6">
        <f t="shared" si="1"/>
        <v>28.416666666666668</v>
      </c>
      <c r="L20">
        <f>VLOOKUP(A20,'wyniki z kolokwium'!A$1:B$41,2,FALSE)</f>
        <v>19</v>
      </c>
      <c r="M20">
        <f t="shared" si="2"/>
        <v>1</v>
      </c>
      <c r="N20" s="6">
        <f t="shared" si="3"/>
        <v>94.916666666666671</v>
      </c>
      <c r="O20" s="9">
        <f t="shared" si="4"/>
        <v>5</v>
      </c>
    </row>
    <row r="21" spans="1:15" x14ac:dyDescent="0.2">
      <c r="A21" s="1">
        <v>472525</v>
      </c>
      <c r="B21" s="2">
        <v>1</v>
      </c>
      <c r="C21" s="2">
        <v>0</v>
      </c>
      <c r="D21" s="2">
        <v>0</v>
      </c>
      <c r="E21" s="2">
        <v>0</v>
      </c>
      <c r="F21">
        <f t="shared" si="0"/>
        <v>0.25</v>
      </c>
      <c r="I21">
        <v>0</v>
      </c>
      <c r="J21">
        <v>1</v>
      </c>
      <c r="K21" s="6">
        <f t="shared" si="1"/>
        <v>7.25</v>
      </c>
      <c r="L21" t="e">
        <f>VLOOKUP(A21,'wyniki z kolokwium'!A$1:B$41,2,FALSE)</f>
        <v>#N/A</v>
      </c>
      <c r="M21" t="e">
        <f t="shared" si="2"/>
        <v>#N/A</v>
      </c>
      <c r="N21" s="6" t="e">
        <f t="shared" si="3"/>
        <v>#N/A</v>
      </c>
      <c r="O21" s="9" t="e">
        <f t="shared" si="4"/>
        <v>#N/A</v>
      </c>
    </row>
    <row r="22" spans="1:15" x14ac:dyDescent="0.2">
      <c r="A22" s="1">
        <v>472574</v>
      </c>
      <c r="B22" s="2">
        <v>0.66666666666666663</v>
      </c>
      <c r="C22" s="2">
        <v>1</v>
      </c>
      <c r="D22" s="2">
        <v>0.33333333333333331</v>
      </c>
      <c r="E22" s="2">
        <v>0.33333333333333331</v>
      </c>
      <c r="F22">
        <f t="shared" si="0"/>
        <v>0.58333333333333326</v>
      </c>
      <c r="G22">
        <v>5</v>
      </c>
      <c r="I22">
        <v>1</v>
      </c>
      <c r="J22">
        <v>1</v>
      </c>
      <c r="K22" s="6">
        <f t="shared" si="1"/>
        <v>21.583333333333332</v>
      </c>
      <c r="L22">
        <f>VLOOKUP(A22,'wyniki z kolokwium'!A$1:B$41,2,FALSE)</f>
        <v>20</v>
      </c>
      <c r="M22">
        <f t="shared" si="2"/>
        <v>1</v>
      </c>
      <c r="N22" s="6">
        <f t="shared" si="3"/>
        <v>91.583333333333329</v>
      </c>
      <c r="O22" s="9">
        <f t="shared" si="4"/>
        <v>5</v>
      </c>
    </row>
    <row r="23" spans="1:15" x14ac:dyDescent="0.2">
      <c r="A23" s="1">
        <v>472586</v>
      </c>
      <c r="B23" s="2">
        <v>1</v>
      </c>
      <c r="C23" s="2">
        <v>1</v>
      </c>
      <c r="D23" s="2">
        <v>0.33333333333333331</v>
      </c>
      <c r="E23" s="2">
        <v>0.66666666666666663</v>
      </c>
      <c r="F23">
        <f t="shared" si="0"/>
        <v>0.75</v>
      </c>
      <c r="G23">
        <v>4</v>
      </c>
      <c r="I23">
        <v>0</v>
      </c>
      <c r="K23" s="6">
        <f t="shared" si="1"/>
        <v>22.75</v>
      </c>
      <c r="L23">
        <f>VLOOKUP(A23,'wyniki z kolokwium'!A$1:B$41,2,FALSE)</f>
        <v>12</v>
      </c>
      <c r="M23">
        <f t="shared" si="2"/>
        <v>1</v>
      </c>
      <c r="N23" s="6">
        <f t="shared" si="3"/>
        <v>64.75</v>
      </c>
      <c r="O23" s="9">
        <f t="shared" si="4"/>
        <v>3.5</v>
      </c>
    </row>
    <row r="24" spans="1:15" x14ac:dyDescent="0.2">
      <c r="O24" s="4"/>
    </row>
    <row r="25" spans="1:15" x14ac:dyDescent="0.2">
      <c r="K25" s="6"/>
    </row>
    <row r="26" spans="1:15" x14ac:dyDescent="0.2">
      <c r="O26" s="3"/>
    </row>
  </sheetData>
  <autoFilter ref="A1:M23" xr:uid="{F182326F-EC9F-D042-9403-836BA82AA515}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9E62-BE2B-3A41-A7B8-927B5E980299}">
  <dimension ref="A1:O26"/>
  <sheetViews>
    <sheetView topLeftCell="G1" workbookViewId="0">
      <selection activeCell="P6" sqref="P6"/>
    </sheetView>
  </sheetViews>
  <sheetFormatPr baseColWidth="10" defaultRowHeight="16" x14ac:dyDescent="0.2"/>
  <cols>
    <col min="7" max="8" width="14.33203125" bestFit="1" customWidth="1"/>
    <col min="9" max="9" width="20.33203125" bestFit="1" customWidth="1"/>
    <col min="10" max="11" width="20.33203125" customWidth="1"/>
    <col min="13" max="13" width="14.1640625" bestFit="1" customWidth="1"/>
    <col min="15" max="15" width="14.1640625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G1" t="s">
        <v>5</v>
      </c>
      <c r="H1" t="s">
        <v>6</v>
      </c>
      <c r="I1" t="s">
        <v>7</v>
      </c>
      <c r="J1" t="s">
        <v>10</v>
      </c>
      <c r="K1" s="5" t="s">
        <v>11</v>
      </c>
      <c r="L1" t="s">
        <v>8</v>
      </c>
      <c r="M1" t="s">
        <v>13</v>
      </c>
      <c r="N1" t="s">
        <v>14</v>
      </c>
      <c r="O1" t="s">
        <v>9</v>
      </c>
    </row>
    <row r="2" spans="1:15" x14ac:dyDescent="0.2">
      <c r="A2" s="1">
        <v>458105</v>
      </c>
      <c r="B2" s="2">
        <v>1</v>
      </c>
      <c r="C2" s="2">
        <v>1</v>
      </c>
      <c r="D2" s="2">
        <v>0.66666666666666663</v>
      </c>
      <c r="E2" s="2">
        <v>0.33333333333333331</v>
      </c>
      <c r="F2">
        <f>SUM(B2:E2)/4</f>
        <v>0.75</v>
      </c>
      <c r="I2">
        <v>0</v>
      </c>
      <c r="J2">
        <v>3</v>
      </c>
      <c r="K2" s="6">
        <f>MIN(SUM(B2:E2)/4*25+G2+H2+I2+J2,30)</f>
        <v>21.75</v>
      </c>
      <c r="L2">
        <f>VLOOKUP(A2,'wyniki z kolokwium'!A$1:B$41,2,FALSE)</f>
        <v>18</v>
      </c>
      <c r="M2">
        <f>IF(L2&gt;=10,1,0)</f>
        <v>1</v>
      </c>
      <c r="N2" s="6">
        <f>K2+L2*3.5</f>
        <v>84.75</v>
      </c>
      <c r="O2">
        <f>2+(IF(N2&gt;=50,1,0)+IF(N2&gt;=60,0.5,0)+IF(N2&gt;=70,0.5,0)+IF(N2&gt;=80,0.5,0)+IF(N2&gt;=90,0.5,0))*M2</f>
        <v>4.5</v>
      </c>
    </row>
    <row r="3" spans="1:15" x14ac:dyDescent="0.2">
      <c r="A3" s="1">
        <v>459110</v>
      </c>
      <c r="B3" s="2">
        <v>0.66666666666666663</v>
      </c>
      <c r="C3" s="2">
        <v>1</v>
      </c>
      <c r="D3" s="2">
        <v>0</v>
      </c>
      <c r="E3" s="2">
        <v>1</v>
      </c>
      <c r="F3">
        <f t="shared" ref="F3:F24" si="0">SUM(B3:E3)/4</f>
        <v>0.66666666666666663</v>
      </c>
      <c r="G3">
        <v>4</v>
      </c>
      <c r="I3">
        <v>1</v>
      </c>
      <c r="K3" s="6">
        <f t="shared" ref="K3:K24" si="1">MIN(SUM(B3:E3)/4*25+G3+H3+I3+J3,30)</f>
        <v>21.666666666666664</v>
      </c>
      <c r="L3">
        <f>VLOOKUP(A3,'wyniki z kolokwium'!A$1:B$41,2,FALSE)</f>
        <v>17</v>
      </c>
      <c r="M3">
        <f t="shared" ref="M3:M24" si="2">IF(L3&gt;=10,1,0)</f>
        <v>1</v>
      </c>
      <c r="N3" s="6">
        <f t="shared" ref="N3:N24" si="3">K3+L3*3.5</f>
        <v>81.166666666666657</v>
      </c>
      <c r="O3">
        <f t="shared" ref="O3:O24" si="4">2+(IF(N3&gt;=50,1,0)+IF(N3&gt;=60,0.5,0)+IF(N3&gt;=70,0.5,0)+IF(N3&gt;=80,0.5,0)+IF(N3&gt;=90,0.5,0))*M3</f>
        <v>4.5</v>
      </c>
    </row>
    <row r="4" spans="1:15" x14ac:dyDescent="0.2">
      <c r="A4" s="1">
        <v>464558</v>
      </c>
      <c r="B4" s="2">
        <v>1</v>
      </c>
      <c r="C4" s="2">
        <v>1</v>
      </c>
      <c r="D4" s="2">
        <v>1</v>
      </c>
      <c r="E4" s="2">
        <v>1</v>
      </c>
      <c r="F4">
        <f t="shared" si="0"/>
        <v>1</v>
      </c>
      <c r="G4">
        <v>5</v>
      </c>
      <c r="I4">
        <v>0</v>
      </c>
      <c r="J4">
        <v>2</v>
      </c>
      <c r="K4" s="6">
        <f t="shared" si="1"/>
        <v>30</v>
      </c>
      <c r="L4">
        <f>VLOOKUP(A4,'wyniki z kolokwium'!A$1:B$41,2,FALSE)</f>
        <v>17</v>
      </c>
      <c r="M4">
        <f t="shared" si="2"/>
        <v>1</v>
      </c>
      <c r="N4" s="6">
        <f t="shared" si="3"/>
        <v>89.5</v>
      </c>
      <c r="O4">
        <f t="shared" si="4"/>
        <v>4.5</v>
      </c>
    </row>
    <row r="5" spans="1:15" x14ac:dyDescent="0.2">
      <c r="A5" s="1">
        <v>464804</v>
      </c>
      <c r="B5" s="2">
        <v>1</v>
      </c>
      <c r="C5" s="2">
        <v>1</v>
      </c>
      <c r="D5" s="2">
        <v>0</v>
      </c>
      <c r="E5" s="2">
        <v>0.33333333333333331</v>
      </c>
      <c r="F5">
        <f t="shared" si="0"/>
        <v>0.58333333333333337</v>
      </c>
      <c r="G5">
        <v>4</v>
      </c>
      <c r="I5">
        <v>0</v>
      </c>
      <c r="K5" s="6">
        <f t="shared" si="1"/>
        <v>18.583333333333336</v>
      </c>
      <c r="L5">
        <f>VLOOKUP(A5,'wyniki z kolokwium'!A$1:B$41,2,FALSE)</f>
        <v>12</v>
      </c>
      <c r="M5">
        <f t="shared" si="2"/>
        <v>1</v>
      </c>
      <c r="N5" s="6">
        <f t="shared" si="3"/>
        <v>60.583333333333336</v>
      </c>
      <c r="O5">
        <f t="shared" si="4"/>
        <v>3.5</v>
      </c>
    </row>
    <row r="6" spans="1:15" x14ac:dyDescent="0.2">
      <c r="A6" s="1">
        <v>464870</v>
      </c>
      <c r="B6" s="2">
        <v>1</v>
      </c>
      <c r="C6" s="2">
        <v>1</v>
      </c>
      <c r="D6" s="2">
        <v>0.66666666666666663</v>
      </c>
      <c r="E6" s="2">
        <v>1</v>
      </c>
      <c r="F6">
        <f t="shared" si="0"/>
        <v>0.91666666666666663</v>
      </c>
      <c r="G6">
        <v>5</v>
      </c>
      <c r="I6">
        <v>1</v>
      </c>
      <c r="J6">
        <v>2</v>
      </c>
      <c r="K6" s="6">
        <f t="shared" si="1"/>
        <v>30</v>
      </c>
      <c r="L6">
        <f>VLOOKUP(A6,'wyniki z kolokwium'!A$1:B$41,2,FALSE)</f>
        <v>10</v>
      </c>
      <c r="M6">
        <f t="shared" si="2"/>
        <v>1</v>
      </c>
      <c r="N6" s="6">
        <f t="shared" si="3"/>
        <v>65</v>
      </c>
      <c r="O6">
        <f t="shared" si="4"/>
        <v>3.5</v>
      </c>
    </row>
    <row r="7" spans="1:15" x14ac:dyDescent="0.2">
      <c r="A7" s="1">
        <v>469272</v>
      </c>
      <c r="B7" s="2">
        <v>0.66666666666666663</v>
      </c>
      <c r="C7" s="2">
        <v>1</v>
      </c>
      <c r="D7" s="2">
        <v>1</v>
      </c>
      <c r="E7" s="2">
        <v>0</v>
      </c>
      <c r="F7">
        <f t="shared" si="0"/>
        <v>0.66666666666666663</v>
      </c>
      <c r="I7">
        <v>0</v>
      </c>
      <c r="K7" s="6">
        <f t="shared" si="1"/>
        <v>16.666666666666664</v>
      </c>
      <c r="L7" t="e">
        <f>VLOOKUP(A7,'wyniki z kolokwium'!A$1:B$41,2,FALSE)</f>
        <v>#N/A</v>
      </c>
      <c r="M7" t="e">
        <f t="shared" si="2"/>
        <v>#N/A</v>
      </c>
      <c r="N7" s="6" t="e">
        <f t="shared" si="3"/>
        <v>#N/A</v>
      </c>
      <c r="O7" t="e">
        <f t="shared" si="4"/>
        <v>#N/A</v>
      </c>
    </row>
    <row r="8" spans="1:15" x14ac:dyDescent="0.2">
      <c r="A8" s="1">
        <v>469494</v>
      </c>
      <c r="B8" s="2">
        <v>0</v>
      </c>
      <c r="C8" s="2">
        <v>0</v>
      </c>
      <c r="D8" s="2">
        <v>0</v>
      </c>
      <c r="E8" s="2">
        <v>0.66666666666666663</v>
      </c>
      <c r="F8">
        <f t="shared" si="0"/>
        <v>0.16666666666666666</v>
      </c>
      <c r="G8">
        <v>2.5</v>
      </c>
      <c r="I8">
        <v>1</v>
      </c>
      <c r="K8" s="6">
        <f t="shared" si="1"/>
        <v>7.6666666666666661</v>
      </c>
      <c r="L8">
        <f>VLOOKUP(A8,'wyniki z kolokwium'!A$1:B$41,2,FALSE)</f>
        <v>15</v>
      </c>
      <c r="M8">
        <f t="shared" si="2"/>
        <v>1</v>
      </c>
      <c r="N8" s="6">
        <f t="shared" si="3"/>
        <v>60.166666666666664</v>
      </c>
      <c r="O8">
        <f t="shared" si="4"/>
        <v>3.5</v>
      </c>
    </row>
    <row r="9" spans="1:15" x14ac:dyDescent="0.2">
      <c r="A9" s="1">
        <v>469500</v>
      </c>
      <c r="B9" s="2">
        <v>0.66666666666666663</v>
      </c>
      <c r="C9" s="2">
        <v>1</v>
      </c>
      <c r="D9" s="2">
        <v>1</v>
      </c>
      <c r="E9" s="2">
        <v>0.33333333333333331</v>
      </c>
      <c r="F9">
        <f t="shared" si="0"/>
        <v>0.75</v>
      </c>
      <c r="G9">
        <v>5</v>
      </c>
      <c r="I9">
        <v>0</v>
      </c>
      <c r="K9" s="6">
        <f t="shared" si="1"/>
        <v>23.75</v>
      </c>
      <c r="L9">
        <f>VLOOKUP(A9,'wyniki z kolokwium'!A$1:B$41,2,FALSE)</f>
        <v>19</v>
      </c>
      <c r="M9">
        <f t="shared" si="2"/>
        <v>1</v>
      </c>
      <c r="N9" s="6">
        <f t="shared" si="3"/>
        <v>90.25</v>
      </c>
      <c r="O9">
        <f t="shared" si="4"/>
        <v>5</v>
      </c>
    </row>
    <row r="10" spans="1:15" x14ac:dyDescent="0.2">
      <c r="A10" s="1">
        <v>471456</v>
      </c>
      <c r="B10" s="2">
        <v>0.66666666666666663</v>
      </c>
      <c r="C10" s="2">
        <v>1</v>
      </c>
      <c r="D10" s="2">
        <v>0</v>
      </c>
      <c r="E10" s="2">
        <v>0.66666666666666663</v>
      </c>
      <c r="F10">
        <f t="shared" si="0"/>
        <v>0.58333333333333326</v>
      </c>
      <c r="G10">
        <v>4</v>
      </c>
      <c r="I10">
        <v>0</v>
      </c>
      <c r="J10">
        <v>1</v>
      </c>
      <c r="K10" s="6">
        <f t="shared" si="1"/>
        <v>19.583333333333332</v>
      </c>
      <c r="L10">
        <f>VLOOKUP(A10,'wyniki z kolokwium'!A$1:B$41,2,FALSE)</f>
        <v>6</v>
      </c>
      <c r="M10">
        <f t="shared" si="2"/>
        <v>0</v>
      </c>
      <c r="N10" s="6">
        <f t="shared" si="3"/>
        <v>40.583333333333329</v>
      </c>
      <c r="O10">
        <f t="shared" si="4"/>
        <v>2</v>
      </c>
    </row>
    <row r="11" spans="1:15" x14ac:dyDescent="0.2">
      <c r="A11" s="1">
        <v>471878</v>
      </c>
      <c r="B11" s="2">
        <v>1</v>
      </c>
      <c r="C11" s="2">
        <v>0.66666666666666696</v>
      </c>
      <c r="D11" s="2">
        <v>1</v>
      </c>
      <c r="E11" s="2">
        <v>1</v>
      </c>
      <c r="F11">
        <f t="shared" si="0"/>
        <v>0.91666666666666674</v>
      </c>
      <c r="G11">
        <v>1.5</v>
      </c>
      <c r="I11">
        <v>0</v>
      </c>
      <c r="K11" s="6">
        <f t="shared" si="1"/>
        <v>24.416666666666668</v>
      </c>
      <c r="L11">
        <f>VLOOKUP(A11,'wyniki z kolokwium'!A$1:B$41,2,FALSE)</f>
        <v>15</v>
      </c>
      <c r="M11">
        <f t="shared" si="2"/>
        <v>1</v>
      </c>
      <c r="N11" s="6">
        <f t="shared" si="3"/>
        <v>76.916666666666671</v>
      </c>
      <c r="O11">
        <f t="shared" si="4"/>
        <v>4</v>
      </c>
    </row>
    <row r="12" spans="1:15" x14ac:dyDescent="0.2">
      <c r="A12" s="1">
        <v>471888</v>
      </c>
      <c r="B12" s="2">
        <v>0</v>
      </c>
      <c r="C12" s="2">
        <v>1</v>
      </c>
      <c r="D12" s="2">
        <v>0</v>
      </c>
      <c r="E12" s="2">
        <v>0.66666666666666663</v>
      </c>
      <c r="F12">
        <f t="shared" si="0"/>
        <v>0.41666666666666663</v>
      </c>
      <c r="I12">
        <v>0</v>
      </c>
      <c r="K12" s="6">
        <f t="shared" si="1"/>
        <v>10.416666666666666</v>
      </c>
      <c r="L12" t="e">
        <f>VLOOKUP(A12,'wyniki z kolokwium'!A$1:B$41,2,FALSE)</f>
        <v>#N/A</v>
      </c>
      <c r="M12" t="e">
        <f t="shared" si="2"/>
        <v>#N/A</v>
      </c>
      <c r="N12" s="6" t="e">
        <f t="shared" si="3"/>
        <v>#N/A</v>
      </c>
      <c r="O12" t="e">
        <f t="shared" si="4"/>
        <v>#N/A</v>
      </c>
    </row>
    <row r="13" spans="1:15" x14ac:dyDescent="0.2">
      <c r="A13" s="1">
        <v>472075</v>
      </c>
      <c r="B13" s="2">
        <v>1</v>
      </c>
      <c r="C13" s="2">
        <v>1</v>
      </c>
      <c r="D13" s="2">
        <v>1</v>
      </c>
      <c r="E13" s="2">
        <v>0.66666666666666663</v>
      </c>
      <c r="F13">
        <f t="shared" si="0"/>
        <v>0.91666666666666663</v>
      </c>
      <c r="G13">
        <v>4</v>
      </c>
      <c r="I13">
        <v>0</v>
      </c>
      <c r="K13" s="6">
        <f t="shared" si="1"/>
        <v>26.916666666666664</v>
      </c>
      <c r="L13">
        <f>VLOOKUP(A13,'wyniki z kolokwium'!A$1:B$41,2,FALSE)</f>
        <v>19</v>
      </c>
      <c r="M13">
        <f t="shared" si="2"/>
        <v>1</v>
      </c>
      <c r="N13" s="6">
        <f t="shared" si="3"/>
        <v>93.416666666666657</v>
      </c>
      <c r="O13">
        <f t="shared" si="4"/>
        <v>5</v>
      </c>
    </row>
    <row r="14" spans="1:15" x14ac:dyDescent="0.2">
      <c r="A14" s="1">
        <v>472152</v>
      </c>
      <c r="B14" s="2">
        <v>1</v>
      </c>
      <c r="C14" s="2">
        <v>0</v>
      </c>
      <c r="D14" s="2">
        <v>0</v>
      </c>
      <c r="E14" s="2">
        <v>1</v>
      </c>
      <c r="F14">
        <f t="shared" si="0"/>
        <v>0.5</v>
      </c>
      <c r="G14">
        <v>4</v>
      </c>
      <c r="I14">
        <v>0</v>
      </c>
      <c r="J14">
        <v>1</v>
      </c>
      <c r="K14" s="6">
        <f t="shared" si="1"/>
        <v>17.5</v>
      </c>
      <c r="L14">
        <f>VLOOKUP(A14,'wyniki z kolokwium'!A$1:B$41,2,FALSE)</f>
        <v>9</v>
      </c>
      <c r="M14">
        <f t="shared" si="2"/>
        <v>0</v>
      </c>
      <c r="N14" s="6">
        <f t="shared" si="3"/>
        <v>49</v>
      </c>
      <c r="O14">
        <f t="shared" si="4"/>
        <v>2</v>
      </c>
    </row>
    <row r="15" spans="1:15" x14ac:dyDescent="0.2">
      <c r="A15" s="1">
        <v>472541</v>
      </c>
      <c r="B15" s="2">
        <v>1</v>
      </c>
      <c r="C15" s="2">
        <v>1</v>
      </c>
      <c r="D15" s="2">
        <v>1</v>
      </c>
      <c r="E15" s="2">
        <v>1</v>
      </c>
      <c r="F15">
        <f t="shared" si="0"/>
        <v>1</v>
      </c>
      <c r="G15">
        <v>5</v>
      </c>
      <c r="I15">
        <v>1</v>
      </c>
      <c r="K15" s="6">
        <f t="shared" si="1"/>
        <v>30</v>
      </c>
      <c r="L15">
        <f>VLOOKUP(A15,'wyniki z kolokwium'!A$1:B$41,2,FALSE)</f>
        <v>19</v>
      </c>
      <c r="M15">
        <f t="shared" si="2"/>
        <v>1</v>
      </c>
      <c r="N15" s="6">
        <f t="shared" si="3"/>
        <v>96.5</v>
      </c>
      <c r="O15">
        <f t="shared" si="4"/>
        <v>5</v>
      </c>
    </row>
    <row r="16" spans="1:15" x14ac:dyDescent="0.2">
      <c r="A16" s="1">
        <v>472543</v>
      </c>
      <c r="B16" s="2">
        <v>1</v>
      </c>
      <c r="C16" s="2">
        <v>1</v>
      </c>
      <c r="D16" s="2">
        <v>0.33333333333333331</v>
      </c>
      <c r="E16" s="2">
        <v>1</v>
      </c>
      <c r="F16">
        <f t="shared" si="0"/>
        <v>0.83333333333333337</v>
      </c>
      <c r="G16">
        <v>4</v>
      </c>
      <c r="I16">
        <v>1</v>
      </c>
      <c r="J16">
        <v>2</v>
      </c>
      <c r="K16" s="6">
        <f t="shared" si="1"/>
        <v>27.833333333333336</v>
      </c>
      <c r="L16">
        <f>VLOOKUP(A16,'wyniki z kolokwium'!A$1:B$41,2,FALSE)</f>
        <v>16</v>
      </c>
      <c r="M16">
        <f t="shared" si="2"/>
        <v>1</v>
      </c>
      <c r="N16" s="6">
        <f t="shared" si="3"/>
        <v>83.833333333333343</v>
      </c>
      <c r="O16">
        <f t="shared" si="4"/>
        <v>4.5</v>
      </c>
    </row>
    <row r="17" spans="1:15" x14ac:dyDescent="0.2">
      <c r="A17" s="1">
        <v>472545</v>
      </c>
      <c r="B17" s="2">
        <v>1</v>
      </c>
      <c r="C17" s="2">
        <v>1</v>
      </c>
      <c r="D17" s="2">
        <v>1</v>
      </c>
      <c r="E17" s="2">
        <v>0.66666666666666663</v>
      </c>
      <c r="F17">
        <f t="shared" si="0"/>
        <v>0.91666666666666663</v>
      </c>
      <c r="G17">
        <v>2</v>
      </c>
      <c r="I17">
        <v>1</v>
      </c>
      <c r="J17">
        <v>2</v>
      </c>
      <c r="K17" s="6">
        <f t="shared" si="1"/>
        <v>27.916666666666664</v>
      </c>
      <c r="L17">
        <f>VLOOKUP(A17,'wyniki z kolokwium'!A$1:B$41,2,FALSE)</f>
        <v>8</v>
      </c>
      <c r="M17">
        <f t="shared" si="2"/>
        <v>0</v>
      </c>
      <c r="N17" s="6">
        <f t="shared" si="3"/>
        <v>55.916666666666664</v>
      </c>
      <c r="O17">
        <f t="shared" si="4"/>
        <v>2</v>
      </c>
    </row>
    <row r="18" spans="1:15" x14ac:dyDescent="0.2">
      <c r="A18" s="1">
        <v>472567</v>
      </c>
      <c r="B18" s="2">
        <v>1</v>
      </c>
      <c r="C18" s="2">
        <v>1</v>
      </c>
      <c r="D18" s="2">
        <v>0.66666666666666663</v>
      </c>
      <c r="E18" s="2">
        <v>1</v>
      </c>
      <c r="F18">
        <f t="shared" si="0"/>
        <v>0.91666666666666663</v>
      </c>
      <c r="I18">
        <v>0</v>
      </c>
      <c r="J18">
        <v>3</v>
      </c>
      <c r="K18" s="6">
        <f t="shared" si="1"/>
        <v>25.916666666666664</v>
      </c>
      <c r="L18">
        <f>VLOOKUP(A18,'wyniki z kolokwium'!A$1:B$41,2,FALSE)</f>
        <v>19</v>
      </c>
      <c r="M18">
        <f t="shared" si="2"/>
        <v>1</v>
      </c>
      <c r="N18" s="6">
        <f t="shared" si="3"/>
        <v>92.416666666666657</v>
      </c>
      <c r="O18">
        <f t="shared" si="4"/>
        <v>5</v>
      </c>
    </row>
    <row r="19" spans="1:15" x14ac:dyDescent="0.2">
      <c r="A19" s="1">
        <v>472578</v>
      </c>
      <c r="B19" s="2">
        <v>0</v>
      </c>
      <c r="C19" s="2">
        <v>1</v>
      </c>
      <c r="D19" s="2">
        <v>0</v>
      </c>
      <c r="E19" s="2">
        <v>0.66666666666666663</v>
      </c>
      <c r="F19">
        <f t="shared" si="0"/>
        <v>0.41666666666666663</v>
      </c>
      <c r="G19">
        <v>3.5</v>
      </c>
      <c r="I19">
        <v>0</v>
      </c>
      <c r="K19" s="6">
        <f t="shared" si="1"/>
        <v>13.916666666666666</v>
      </c>
      <c r="L19">
        <f>VLOOKUP(A19,'wyniki z kolokwium'!A$1:B$41,2,FALSE)</f>
        <v>10</v>
      </c>
      <c r="M19">
        <f t="shared" si="2"/>
        <v>1</v>
      </c>
      <c r="N19" s="6">
        <f t="shared" si="3"/>
        <v>48.916666666666664</v>
      </c>
      <c r="O19">
        <f t="shared" si="4"/>
        <v>2</v>
      </c>
    </row>
    <row r="20" spans="1:15" x14ac:dyDescent="0.2">
      <c r="A20" s="1">
        <v>473160</v>
      </c>
      <c r="B20" s="2">
        <v>1</v>
      </c>
      <c r="C20" s="2">
        <v>0.33333333333333331</v>
      </c>
      <c r="D20" s="2">
        <v>0.33333333333333331</v>
      </c>
      <c r="E20" s="2">
        <v>1</v>
      </c>
      <c r="F20">
        <f t="shared" si="0"/>
        <v>0.66666666666666663</v>
      </c>
      <c r="G20">
        <v>4</v>
      </c>
      <c r="I20">
        <v>1</v>
      </c>
      <c r="J20">
        <v>2</v>
      </c>
      <c r="K20" s="6">
        <f t="shared" si="1"/>
        <v>23.666666666666664</v>
      </c>
      <c r="L20">
        <f>VLOOKUP(A20,'wyniki z kolokwium'!A$1:B$41,2,FALSE)</f>
        <v>13</v>
      </c>
      <c r="M20">
        <f t="shared" si="2"/>
        <v>1</v>
      </c>
      <c r="N20" s="6">
        <f t="shared" si="3"/>
        <v>69.166666666666657</v>
      </c>
      <c r="O20">
        <f t="shared" si="4"/>
        <v>3.5</v>
      </c>
    </row>
    <row r="21" spans="1:15" x14ac:dyDescent="0.2">
      <c r="A21" s="1">
        <v>473407</v>
      </c>
      <c r="B21" s="2">
        <v>0.66666666666666663</v>
      </c>
      <c r="C21" s="2">
        <v>1</v>
      </c>
      <c r="D21" s="2">
        <v>1</v>
      </c>
      <c r="E21" s="2">
        <v>1</v>
      </c>
      <c r="F21">
        <f t="shared" si="0"/>
        <v>0.91666666666666663</v>
      </c>
      <c r="I21">
        <v>1</v>
      </c>
      <c r="K21" s="6">
        <f t="shared" si="1"/>
        <v>23.916666666666664</v>
      </c>
      <c r="L21" t="e">
        <f>VLOOKUP(A21,'wyniki z kolokwium'!A$1:B$41,2,FALSE)</f>
        <v>#N/A</v>
      </c>
      <c r="M21" t="e">
        <f t="shared" si="2"/>
        <v>#N/A</v>
      </c>
      <c r="N21" s="6" t="e">
        <f t="shared" si="3"/>
        <v>#N/A</v>
      </c>
      <c r="O21" t="e">
        <f t="shared" si="4"/>
        <v>#N/A</v>
      </c>
    </row>
    <row r="22" spans="1:15" x14ac:dyDescent="0.2">
      <c r="A22" s="1">
        <v>474471</v>
      </c>
      <c r="B22" s="2">
        <v>1</v>
      </c>
      <c r="C22" s="2">
        <v>0.33333333333333331</v>
      </c>
      <c r="D22" s="2">
        <v>0.66666666666666663</v>
      </c>
      <c r="E22" s="2">
        <v>0.66666666666666663</v>
      </c>
      <c r="F22">
        <f t="shared" si="0"/>
        <v>0.66666666666666663</v>
      </c>
      <c r="G22">
        <v>3.5</v>
      </c>
      <c r="I22">
        <v>0</v>
      </c>
      <c r="J22">
        <v>2</v>
      </c>
      <c r="K22" s="6">
        <f t="shared" si="1"/>
        <v>22.166666666666664</v>
      </c>
      <c r="L22">
        <f>VLOOKUP(A22,'wyniki z kolokwium'!A$1:B$41,2,FALSE)</f>
        <v>13</v>
      </c>
      <c r="M22">
        <f t="shared" si="2"/>
        <v>1</v>
      </c>
      <c r="N22" s="6">
        <f t="shared" si="3"/>
        <v>67.666666666666657</v>
      </c>
      <c r="O22">
        <f t="shared" si="4"/>
        <v>3.5</v>
      </c>
    </row>
    <row r="23" spans="1:15" x14ac:dyDescent="0.2">
      <c r="A23" s="1">
        <v>475203</v>
      </c>
      <c r="B23" s="2">
        <v>1</v>
      </c>
      <c r="C23" s="2">
        <v>0.66666666666666696</v>
      </c>
      <c r="D23" s="2">
        <v>0.66666666666666663</v>
      </c>
      <c r="E23" s="2">
        <v>1</v>
      </c>
      <c r="F23">
        <f t="shared" si="0"/>
        <v>0.83333333333333337</v>
      </c>
      <c r="G23">
        <v>4</v>
      </c>
      <c r="I23">
        <v>0</v>
      </c>
      <c r="K23" s="6">
        <f t="shared" si="1"/>
        <v>24.833333333333336</v>
      </c>
      <c r="L23">
        <f>VLOOKUP(A23,'wyniki z kolokwium'!A$1:B$41,2,FALSE)</f>
        <v>14</v>
      </c>
      <c r="M23">
        <f t="shared" si="2"/>
        <v>1</v>
      </c>
      <c r="N23" s="6">
        <f t="shared" si="3"/>
        <v>73.833333333333343</v>
      </c>
      <c r="O23">
        <f t="shared" si="4"/>
        <v>4</v>
      </c>
    </row>
    <row r="24" spans="1:15" x14ac:dyDescent="0.2">
      <c r="A24" s="1">
        <v>476918</v>
      </c>
      <c r="B24" s="2">
        <v>1</v>
      </c>
      <c r="C24" s="2">
        <v>1</v>
      </c>
      <c r="D24" s="2">
        <v>0.33333333333333331</v>
      </c>
      <c r="E24" s="2">
        <v>1</v>
      </c>
      <c r="F24">
        <f t="shared" si="0"/>
        <v>0.83333333333333337</v>
      </c>
      <c r="G24">
        <v>5</v>
      </c>
      <c r="I24">
        <v>1</v>
      </c>
      <c r="J24">
        <v>3</v>
      </c>
      <c r="K24" s="6">
        <f t="shared" si="1"/>
        <v>29.833333333333336</v>
      </c>
      <c r="L24">
        <f>VLOOKUP(A24,'wyniki z kolokwium'!A$1:B$41,2,FALSE)</f>
        <v>19</v>
      </c>
      <c r="M24">
        <f t="shared" si="2"/>
        <v>1</v>
      </c>
      <c r="N24" s="6">
        <f t="shared" si="3"/>
        <v>96.333333333333343</v>
      </c>
      <c r="O24">
        <f t="shared" si="4"/>
        <v>5</v>
      </c>
    </row>
    <row r="26" spans="1:15" x14ac:dyDescent="0.2">
      <c r="K26" s="6"/>
      <c r="N26" s="3"/>
    </row>
  </sheetData>
  <autoFilter ref="A1:M24" xr:uid="{20659E62-BE2B-3A41-A7B8-927B5E980299}">
    <sortState xmlns:xlrd2="http://schemas.microsoft.com/office/spreadsheetml/2017/richdata2" ref="A2:M24">
      <sortCondition ref="A1:A24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3A38-A415-6C4A-B21B-C2CA74ACC253}">
  <dimension ref="A1:B46"/>
  <sheetViews>
    <sheetView workbookViewId="0">
      <selection activeCell="D6" sqref="D6"/>
    </sheetView>
  </sheetViews>
  <sheetFormatPr baseColWidth="10" defaultRowHeight="16" x14ac:dyDescent="0.2"/>
  <sheetData>
    <row r="1" spans="1:2" ht="18" x14ac:dyDescent="0.25">
      <c r="A1" s="8">
        <v>475203</v>
      </c>
      <c r="B1" s="8">
        <v>14</v>
      </c>
    </row>
    <row r="2" spans="1:2" ht="18" x14ac:dyDescent="0.25">
      <c r="A2" s="8">
        <v>469494</v>
      </c>
      <c r="B2" s="8">
        <v>15</v>
      </c>
    </row>
    <row r="3" spans="1:2" ht="18" x14ac:dyDescent="0.25">
      <c r="A3" s="8">
        <v>472567</v>
      </c>
      <c r="B3" s="8">
        <v>19</v>
      </c>
    </row>
    <row r="4" spans="1:2" ht="18" x14ac:dyDescent="0.25">
      <c r="A4" s="8">
        <v>469261</v>
      </c>
      <c r="B4" s="8">
        <v>18</v>
      </c>
    </row>
    <row r="5" spans="1:2" ht="18" x14ac:dyDescent="0.25">
      <c r="A5" s="8">
        <v>459182</v>
      </c>
      <c r="B5" s="8">
        <v>20</v>
      </c>
    </row>
    <row r="6" spans="1:2" ht="18" x14ac:dyDescent="0.25">
      <c r="A6" s="8">
        <v>472574</v>
      </c>
      <c r="B6" s="8">
        <v>20</v>
      </c>
    </row>
    <row r="7" spans="1:2" ht="18" x14ac:dyDescent="0.25">
      <c r="A7" s="8">
        <v>472256</v>
      </c>
      <c r="B7" s="8">
        <v>19</v>
      </c>
    </row>
    <row r="8" spans="1:2" ht="18" x14ac:dyDescent="0.25">
      <c r="A8" s="8">
        <v>471838</v>
      </c>
      <c r="B8" s="8">
        <v>7</v>
      </c>
    </row>
    <row r="9" spans="1:2" ht="18" x14ac:dyDescent="0.25">
      <c r="A9" s="8">
        <v>471884</v>
      </c>
      <c r="B9" s="8">
        <v>20</v>
      </c>
    </row>
    <row r="10" spans="1:2" ht="18" x14ac:dyDescent="0.25">
      <c r="A10" s="8">
        <v>469435</v>
      </c>
      <c r="B10" s="8">
        <v>15</v>
      </c>
    </row>
    <row r="11" spans="1:2" ht="18" x14ac:dyDescent="0.25">
      <c r="A11" s="8">
        <v>472586</v>
      </c>
      <c r="B11" s="8">
        <v>12</v>
      </c>
    </row>
    <row r="12" spans="1:2" ht="18" x14ac:dyDescent="0.25">
      <c r="A12" s="8">
        <v>469413</v>
      </c>
      <c r="B12" s="8">
        <v>20</v>
      </c>
    </row>
    <row r="13" spans="1:2" ht="18" x14ac:dyDescent="0.25">
      <c r="A13" s="8">
        <v>472084</v>
      </c>
      <c r="B13" s="8">
        <v>19</v>
      </c>
    </row>
    <row r="14" spans="1:2" ht="18" x14ac:dyDescent="0.25">
      <c r="A14" s="8">
        <v>469263</v>
      </c>
      <c r="B14" s="8">
        <v>20</v>
      </c>
    </row>
    <row r="15" spans="1:2" ht="18" x14ac:dyDescent="0.25">
      <c r="A15" s="8">
        <v>472544</v>
      </c>
      <c r="B15" s="8">
        <v>19</v>
      </c>
    </row>
    <row r="16" spans="1:2" ht="18" x14ac:dyDescent="0.25">
      <c r="A16" s="8">
        <v>454448</v>
      </c>
      <c r="B16" s="8">
        <v>18</v>
      </c>
    </row>
    <row r="17" spans="1:2" ht="18" x14ac:dyDescent="0.25">
      <c r="A17" s="8">
        <v>472427</v>
      </c>
      <c r="B17" s="8">
        <v>13</v>
      </c>
    </row>
    <row r="18" spans="1:2" ht="18" x14ac:dyDescent="0.25">
      <c r="A18" s="8">
        <v>472114</v>
      </c>
      <c r="B18" s="8">
        <v>16</v>
      </c>
    </row>
    <row r="19" spans="1:2" ht="18" x14ac:dyDescent="0.25">
      <c r="A19" s="8">
        <v>471849</v>
      </c>
      <c r="B19" s="8">
        <v>18</v>
      </c>
    </row>
    <row r="20" spans="1:2" ht="18" x14ac:dyDescent="0.25">
      <c r="A20" s="8">
        <v>469201</v>
      </c>
      <c r="B20" s="8">
        <v>19</v>
      </c>
    </row>
    <row r="21" spans="1:2" ht="18" x14ac:dyDescent="0.25">
      <c r="A21" s="8">
        <v>469245</v>
      </c>
      <c r="B21" s="8">
        <v>16</v>
      </c>
    </row>
    <row r="22" spans="1:2" ht="18" x14ac:dyDescent="0.25">
      <c r="A22" s="8">
        <v>471942</v>
      </c>
      <c r="B22" s="8">
        <v>15</v>
      </c>
    </row>
    <row r="23" spans="1:2" ht="18" x14ac:dyDescent="0.25">
      <c r="A23" s="8">
        <v>469269</v>
      </c>
      <c r="B23" s="8">
        <v>16</v>
      </c>
    </row>
    <row r="24" spans="1:2" ht="18" x14ac:dyDescent="0.25">
      <c r="A24" s="8">
        <v>459439</v>
      </c>
      <c r="B24" s="8">
        <v>9</v>
      </c>
    </row>
    <row r="25" spans="1:2" ht="18" x14ac:dyDescent="0.25">
      <c r="A25" s="8">
        <v>464870</v>
      </c>
      <c r="B25" s="8">
        <v>10</v>
      </c>
    </row>
    <row r="26" spans="1:2" ht="18" x14ac:dyDescent="0.25">
      <c r="A26" s="8">
        <v>464558</v>
      </c>
      <c r="B26" s="8">
        <v>17</v>
      </c>
    </row>
    <row r="27" spans="1:2" ht="18" x14ac:dyDescent="0.25">
      <c r="A27" s="8">
        <v>471456</v>
      </c>
      <c r="B27" s="8">
        <v>6</v>
      </c>
    </row>
    <row r="28" spans="1:2" ht="18" x14ac:dyDescent="0.25">
      <c r="A28" s="8">
        <v>471878</v>
      </c>
      <c r="B28" s="8">
        <v>15</v>
      </c>
    </row>
    <row r="29" spans="1:2" ht="18" x14ac:dyDescent="0.25">
      <c r="A29" s="8">
        <v>472578</v>
      </c>
      <c r="B29" s="8">
        <v>10</v>
      </c>
    </row>
    <row r="30" spans="1:2" ht="18" x14ac:dyDescent="0.25">
      <c r="A30" s="8">
        <v>472541</v>
      </c>
      <c r="B30" s="8">
        <v>19</v>
      </c>
    </row>
    <row r="31" spans="1:2" ht="18" x14ac:dyDescent="0.25">
      <c r="A31" s="8">
        <v>469500</v>
      </c>
      <c r="B31" s="8">
        <v>19</v>
      </c>
    </row>
    <row r="32" spans="1:2" ht="18" x14ac:dyDescent="0.25">
      <c r="A32" s="8">
        <v>472545</v>
      </c>
      <c r="B32" s="8">
        <v>8</v>
      </c>
    </row>
    <row r="33" spans="1:2" ht="18" x14ac:dyDescent="0.25">
      <c r="A33" s="8">
        <v>473160</v>
      </c>
      <c r="B33" s="8">
        <v>13</v>
      </c>
    </row>
    <row r="34" spans="1:2" ht="18" x14ac:dyDescent="0.25">
      <c r="A34" s="8">
        <v>476918</v>
      </c>
      <c r="B34" s="8">
        <v>19</v>
      </c>
    </row>
    <row r="35" spans="1:2" ht="18" x14ac:dyDescent="0.25">
      <c r="A35" s="8">
        <v>472152</v>
      </c>
      <c r="B35" s="8">
        <v>9</v>
      </c>
    </row>
    <row r="36" spans="1:2" ht="18" x14ac:dyDescent="0.25">
      <c r="A36" s="8">
        <v>459110</v>
      </c>
      <c r="B36" s="8">
        <v>17</v>
      </c>
    </row>
    <row r="37" spans="1:2" ht="18" x14ac:dyDescent="0.25">
      <c r="A37" s="8">
        <v>474471</v>
      </c>
      <c r="B37" s="8">
        <v>13</v>
      </c>
    </row>
    <row r="38" spans="1:2" ht="18" x14ac:dyDescent="0.25">
      <c r="A38" s="8">
        <v>472075</v>
      </c>
      <c r="B38" s="8">
        <v>19</v>
      </c>
    </row>
    <row r="39" spans="1:2" ht="18" x14ac:dyDescent="0.25">
      <c r="A39" s="8">
        <v>464804</v>
      </c>
      <c r="B39" s="8">
        <v>12</v>
      </c>
    </row>
    <row r="40" spans="1:2" ht="18" x14ac:dyDescent="0.25">
      <c r="A40" s="8">
        <v>458105</v>
      </c>
      <c r="B40" s="8">
        <v>18</v>
      </c>
    </row>
    <row r="41" spans="1:2" ht="18" x14ac:dyDescent="0.25">
      <c r="A41" s="8">
        <v>472543</v>
      </c>
      <c r="B41" s="8">
        <v>16</v>
      </c>
    </row>
    <row r="42" spans="1:2" x14ac:dyDescent="0.2">
      <c r="A42" s="1"/>
    </row>
    <row r="43" spans="1:2" x14ac:dyDescent="0.2">
      <c r="A43" s="1"/>
    </row>
    <row r="44" spans="1:2" x14ac:dyDescent="0.2">
      <c r="A44" s="1"/>
    </row>
    <row r="45" spans="1:2" x14ac:dyDescent="0.2">
      <c r="A45" s="1"/>
    </row>
    <row r="46" spans="1:2" x14ac:dyDescent="0.2">
      <c r="A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grupa 8.00</vt:lpstr>
      <vt:lpstr>grupa 9.45</vt:lpstr>
      <vt:lpstr>wyniki z kolokwium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Skrzypek</dc:creator>
  <cp:lastModifiedBy>Katarzyna Skrzypek</cp:lastModifiedBy>
  <dcterms:created xsi:type="dcterms:W3CDTF">2024-10-17T12:05:49Z</dcterms:created>
  <dcterms:modified xsi:type="dcterms:W3CDTF">2025-01-23T12:03:06Z</dcterms:modified>
</cp:coreProperties>
</file>